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ncome" sheetId="1" r:id="rId1"/>
    <sheet name="Balance Sheet" sheetId="2" r:id="rId2"/>
    <sheet name="Changes in Equity" sheetId="3" r:id="rId3"/>
    <sheet name="Cash Flow" sheetId="4" r:id="rId4"/>
  </sheets>
  <definedNames>
    <definedName name="Z_84E82B81_A3D5_4A30_9011_755C091133A9_.wvu.Rows" localSheetId="2" hidden="1">'Changes in Equity'!$15:$23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<sst xmlns="http://schemas.openxmlformats.org/spreadsheetml/2006/main" count="162" uniqueCount="117">
  <si>
    <t>Condensed Consolidated Income Statements</t>
  </si>
  <si>
    <t>RM</t>
  </si>
  <si>
    <t>Revenue</t>
  </si>
  <si>
    <t>Gross profit</t>
  </si>
  <si>
    <t>Cost of sales</t>
  </si>
  <si>
    <t>Other income</t>
  </si>
  <si>
    <t>Administrative expenses</t>
  </si>
  <si>
    <t>Finance costs</t>
  </si>
  <si>
    <t>Profit before taxation</t>
  </si>
  <si>
    <t>Income tax expense</t>
  </si>
  <si>
    <t>Profit for the period</t>
  </si>
  <si>
    <t>Earning per Share</t>
  </si>
  <si>
    <t xml:space="preserve">     Basic earnings per share (sen)</t>
  </si>
  <si>
    <t xml:space="preserve">     Diluted earning per share (sen)</t>
  </si>
  <si>
    <t>Condensed Consolidated Balance Sheet</t>
  </si>
  <si>
    <t>As at</t>
  </si>
  <si>
    <t>Property, plant and equipment</t>
  </si>
  <si>
    <t>Deferred tax assets</t>
  </si>
  <si>
    <t>Inventories</t>
  </si>
  <si>
    <t>Trade and other receivables</t>
  </si>
  <si>
    <t>Tax recoverable</t>
  </si>
  <si>
    <t>Cash and cash equivalents</t>
  </si>
  <si>
    <t>Trade and other payables</t>
  </si>
  <si>
    <t>Taxation</t>
  </si>
  <si>
    <t>Equity</t>
  </si>
  <si>
    <t>Share capital</t>
  </si>
  <si>
    <t>Reserves</t>
  </si>
  <si>
    <t>Total equity attributable to shareholders of the Company</t>
  </si>
  <si>
    <t>Deferred tax liabilities</t>
  </si>
  <si>
    <t xml:space="preserve">Net increase in cash and cash equivalents </t>
  </si>
  <si>
    <t>Cash and cash equivalents at 1 January</t>
  </si>
  <si>
    <t>Condensed Consolidated Statement of Changes in Equity</t>
  </si>
  <si>
    <t>Capital</t>
  </si>
  <si>
    <t>Share</t>
  </si>
  <si>
    <t>Distributable</t>
  </si>
  <si>
    <t>Premium</t>
  </si>
  <si>
    <t>Profits</t>
  </si>
  <si>
    <t>Retained</t>
  </si>
  <si>
    <t>Total</t>
  </si>
  <si>
    <t>At 1 January 2006</t>
  </si>
  <si>
    <t>Condensed Consolidated Cash Flow Statement</t>
  </si>
  <si>
    <t>unaudited</t>
  </si>
  <si>
    <t>Assets</t>
  </si>
  <si>
    <t>Investment property</t>
  </si>
  <si>
    <t>Total non-current assets</t>
  </si>
  <si>
    <t>Total current assets</t>
  </si>
  <si>
    <t>Total assets</t>
  </si>
  <si>
    <t>Liabilities</t>
  </si>
  <si>
    <t>Long term borrowings</t>
  </si>
  <si>
    <t>Total non-current liabilities</t>
  </si>
  <si>
    <t>Total current liabilities</t>
  </si>
  <si>
    <t>Total equity and liabilities</t>
  </si>
  <si>
    <t>Short term borrowings</t>
  </si>
  <si>
    <t>Total liabilities</t>
  </si>
  <si>
    <t>Net cash used in investing activities</t>
  </si>
  <si>
    <t>Net cash from financing activities</t>
  </si>
  <si>
    <t xml:space="preserve">    equity holders of the parent (RM)</t>
  </si>
  <si>
    <t>At 1 June 2005</t>
  </si>
  <si>
    <t>Issue of shares:</t>
  </si>
  <si>
    <t>-Acquisition of subsidiaries</t>
  </si>
  <si>
    <t>-Public issue</t>
  </si>
  <si>
    <t>Share issue expenses</t>
  </si>
  <si>
    <t>Net profit for the financial year</t>
  </si>
  <si>
    <t>Interim dividend paid - 30.12.2005</t>
  </si>
  <si>
    <t>At 31 December 2005</t>
  </si>
  <si>
    <t>N/A</t>
  </si>
  <si>
    <t>N/A - not applicable</t>
  </si>
  <si>
    <t>Prepaid lease payment</t>
  </si>
  <si>
    <t>Attributable to:</t>
  </si>
  <si>
    <t>Shareholders of the Company</t>
  </si>
  <si>
    <t>Net assets per share attributable to</t>
  </si>
  <si>
    <t>Attributable to shareholders of the Company</t>
  </si>
  <si>
    <t>Share issuance expenses</t>
  </si>
  <si>
    <t>Total recognised income and expense</t>
  </si>
  <si>
    <t>Cash and cash equivalents at the end of the financial period comprise the following:</t>
  </si>
  <si>
    <t xml:space="preserve">As at </t>
  </si>
  <si>
    <t>Cash and bank balances</t>
  </si>
  <si>
    <t>Deposits pledged to a licensed bank</t>
  </si>
  <si>
    <t>Selling &amp; distribution expenses</t>
  </si>
  <si>
    <t>B5</t>
  </si>
  <si>
    <t>B13</t>
  </si>
  <si>
    <t>(Company No: 640445-V)</t>
  </si>
  <si>
    <t>(Incorporated in Malaysia)</t>
  </si>
  <si>
    <t>Note</t>
  </si>
  <si>
    <t>Net cash from operating activities</t>
  </si>
  <si>
    <t>for the period</t>
  </si>
  <si>
    <t>Expense recognised directly in equity</t>
  </si>
  <si>
    <t>KAWAN FOOD BERHAD</t>
  </si>
  <si>
    <t>3 months ended</t>
  </si>
  <si>
    <t>31.12.2006</t>
  </si>
  <si>
    <t>Reserve</t>
  </si>
  <si>
    <t>Exchange</t>
  </si>
  <si>
    <t>Foreign</t>
  </si>
  <si>
    <t>Currency</t>
  </si>
  <si>
    <t>At 31 December 2006</t>
  </si>
  <si>
    <t>Foreign currency translation,</t>
  </si>
  <si>
    <t xml:space="preserve">  representing net expense</t>
  </si>
  <si>
    <t xml:space="preserve">  recognised directly in equity</t>
  </si>
  <si>
    <t>Effect of exchange rate changes on cash &amp; cash equivalents</t>
  </si>
  <si>
    <t>Non Distributable</t>
  </si>
  <si>
    <t>2005 final dividend paid - 8/8/06</t>
  </si>
  <si>
    <t>2006 1st interim dividend paid - 28/9/06</t>
  </si>
  <si>
    <t>Dividend payable</t>
  </si>
  <si>
    <t>31.3.2007</t>
  </si>
  <si>
    <t>31.3.2006</t>
  </si>
  <si>
    <t>As at 31 March 2007</t>
  </si>
  <si>
    <t>audited</t>
  </si>
  <si>
    <t>At 1 January 2007</t>
  </si>
  <si>
    <t>At 31 March 2007</t>
  </si>
  <si>
    <t>2006 2nd interim dividend</t>
  </si>
  <si>
    <t>For the Three Months Ended 31 March 2007 - Unaudited</t>
  </si>
  <si>
    <t>A8</t>
  </si>
  <si>
    <t>Cash and cash equivalents at 31 March</t>
  </si>
  <si>
    <t>The Condensed Consolidated Income Statements should be read in conjunction with the audited financial statements for the year ended 31 December 2006.</t>
  </si>
  <si>
    <t xml:space="preserve">The Condensed Consolidated Balance Sheet should be read in conjunction with the audited financial statements for the year ended 31 December 2006. </t>
  </si>
  <si>
    <t xml:space="preserve">The Condensed Consolidated Statement of Changes in Equity should be read in conjunction with the audited financial statements for the year ended 31 December 2006. </t>
  </si>
  <si>
    <t>The Condensed Consolidated Cash Flow Statement should be read in conjunction with the audited financial statements for the year ended 31 December 2006.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</si>
</sst>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NT$&quot;#,##0;\-&quot;NT$&quot;#,##0"/>
    <numFmt numFmtId="171" formatCode="&quot;NT$&quot;#,##0;[Red]\-&quot;NT$&quot;#,##0"/>
    <numFmt numFmtId="172" formatCode="&quot;NT$&quot;#,##0.00;\-&quot;NT$&quot;#,##0.00"/>
    <numFmt numFmtId="173" formatCode="&quot;NT$&quot;#,##0.00;[Red]\-&quot;NT$&quot;#,##0.00"/>
    <numFmt numFmtId="174" formatCode="_-&quot;NT$&quot;* #,##0_-;\-&quot;NT$&quot;* #,##0_-;_-&quot;NT$&quot;* &quot;-&quot;_-;_-@_-"/>
    <numFmt numFmtId="175" formatCode="_-* #,##0_-;\-* #,##0_-;_-* &quot;-&quot;_-;_-@_-"/>
    <numFmt numFmtId="176" formatCode="_-&quot;NT$&quot;* #,##0.00_-;\-&quot;NT$&quot;* #,##0.00_-;_-&quot;NT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2" fillId="0" borderId="0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1" fillId="0" borderId="1" xfId="15" applyNumberFormat="1" applyFont="1" applyBorder="1" applyAlignment="1">
      <alignment/>
    </xf>
    <xf numFmtId="179" fontId="2" fillId="0" borderId="0" xfId="15" applyNumberFormat="1" applyFont="1" applyAlignment="1">
      <alignment horizontal="center"/>
    </xf>
    <xf numFmtId="179" fontId="1" fillId="0" borderId="0" xfId="15" applyNumberFormat="1" applyFont="1" applyFill="1" applyAlignment="1">
      <alignment/>
    </xf>
    <xf numFmtId="179" fontId="1" fillId="0" borderId="2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0" fontId="1" fillId="0" borderId="0" xfId="0" applyFont="1" applyAlignment="1" quotePrefix="1">
      <alignment/>
    </xf>
    <xf numFmtId="43" fontId="1" fillId="0" borderId="0" xfId="15" applyFont="1" applyFill="1" applyAlignment="1">
      <alignment/>
    </xf>
    <xf numFmtId="43" fontId="1" fillId="0" borderId="0" xfId="15" applyFont="1" applyFill="1" applyAlignment="1">
      <alignment horizontal="center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1" fillId="0" borderId="0" xfId="15" applyNumberFormat="1" applyFont="1" applyFill="1" applyAlignment="1">
      <alignment horizontal="center"/>
    </xf>
    <xf numFmtId="179" fontId="5" fillId="0" borderId="0" xfId="15" applyNumberFormat="1" applyFont="1" applyAlignment="1">
      <alignment/>
    </xf>
    <xf numFmtId="43" fontId="1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9" fontId="1" fillId="0" borderId="2" xfId="15" applyNumberFormat="1" applyFont="1" applyFill="1" applyBorder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1" fillId="0" borderId="4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0" fontId="5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179" fontId="1" fillId="0" borderId="3" xfId="15" applyNumberFormat="1" applyFont="1" applyFill="1" applyBorder="1" applyAlignment="1">
      <alignment/>
    </xf>
    <xf numFmtId="179" fontId="2" fillId="0" borderId="0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179" fontId="2" fillId="0" borderId="0" xfId="15" applyNumberFormat="1" applyFont="1" applyFill="1" applyAlignment="1">
      <alignment horizontal="center"/>
    </xf>
    <xf numFmtId="179" fontId="2" fillId="0" borderId="0" xfId="15" applyNumberFormat="1" applyFont="1" applyFill="1" applyBorder="1" applyAlignment="1">
      <alignment horizontal="center"/>
    </xf>
    <xf numFmtId="179" fontId="2" fillId="0" borderId="0" xfId="15" applyNumberFormat="1" applyFont="1" applyAlignment="1" quotePrefix="1">
      <alignment horizontal="center"/>
    </xf>
    <xf numFmtId="0" fontId="1" fillId="0" borderId="0" xfId="0" applyFont="1" applyAlignment="1">
      <alignment vertical="top"/>
    </xf>
    <xf numFmtId="179" fontId="3" fillId="0" borderId="0" xfId="15" applyNumberFormat="1" applyFont="1" applyFill="1" applyAlignment="1">
      <alignment/>
    </xf>
    <xf numFmtId="43" fontId="1" fillId="0" borderId="0" xfId="15" applyFont="1" applyFill="1" applyBorder="1" applyAlignment="1">
      <alignment/>
    </xf>
    <xf numFmtId="179" fontId="5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Border="1" applyAlignment="1" applyProtection="1">
      <alignment horizontal="justify" vertical="top"/>
      <protection/>
    </xf>
    <xf numFmtId="0" fontId="5" fillId="0" borderId="0" xfId="0" applyFont="1" applyAlignment="1">
      <alignment horizontal="justify" vertical="top"/>
    </xf>
    <xf numFmtId="179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B44" sqref="B44:H44"/>
    </sheetView>
  </sheetViews>
  <sheetFormatPr defaultColWidth="9.140625" defaultRowHeight="12.75"/>
  <cols>
    <col min="1" max="1" width="1.7109375" style="1" customWidth="1"/>
    <col min="2" max="2" width="31.7109375" style="1" customWidth="1"/>
    <col min="3" max="3" width="5.7109375" style="1" bestFit="1" customWidth="1"/>
    <col min="4" max="4" width="13.7109375" style="23" customWidth="1"/>
    <col min="5" max="5" width="13.7109375" style="10" customWidth="1"/>
    <col min="6" max="6" width="1.7109375" style="23" customWidth="1"/>
    <col min="7" max="7" width="13.7109375" style="23" customWidth="1"/>
    <col min="8" max="8" width="13.7109375" style="5" customWidth="1"/>
    <col min="9" max="9" width="1.7109375" style="1" customWidth="1"/>
    <col min="10" max="16384" width="9.140625" style="1" customWidth="1"/>
  </cols>
  <sheetData>
    <row r="1" spans="2:8" s="2" customFormat="1" ht="15.75">
      <c r="B1" s="2" t="s">
        <v>87</v>
      </c>
      <c r="D1" s="33"/>
      <c r="E1" s="45"/>
      <c r="F1" s="33"/>
      <c r="G1" s="33"/>
      <c r="H1" s="7"/>
    </row>
    <row r="2" spans="2:8" s="2" customFormat="1" ht="15.75">
      <c r="B2" s="2" t="s">
        <v>81</v>
      </c>
      <c r="D2" s="33"/>
      <c r="E2" s="45"/>
      <c r="F2" s="33"/>
      <c r="G2" s="33"/>
      <c r="H2" s="7"/>
    </row>
    <row r="3" spans="2:8" s="2" customFormat="1" ht="15.75">
      <c r="B3" s="2" t="s">
        <v>82</v>
      </c>
      <c r="D3" s="33"/>
      <c r="E3" s="45"/>
      <c r="F3" s="33"/>
      <c r="G3" s="33"/>
      <c r="H3" s="7"/>
    </row>
    <row r="4" spans="4:8" s="2" customFormat="1" ht="15.75">
      <c r="D4" s="33"/>
      <c r="E4" s="45"/>
      <c r="F4" s="33"/>
      <c r="G4" s="33"/>
      <c r="H4" s="7"/>
    </row>
    <row r="5" spans="2:8" s="4" customFormat="1" ht="15.75">
      <c r="B5" s="25" t="s">
        <v>0</v>
      </c>
      <c r="D5" s="34"/>
      <c r="E5" s="51"/>
      <c r="F5" s="34"/>
      <c r="G5" s="34"/>
      <c r="H5" s="26"/>
    </row>
    <row r="6" spans="2:8" s="4" customFormat="1" ht="15.75">
      <c r="B6" s="25" t="s">
        <v>110</v>
      </c>
      <c r="D6" s="34"/>
      <c r="E6" s="51"/>
      <c r="F6" s="34"/>
      <c r="G6" s="34"/>
      <c r="H6" s="26"/>
    </row>
    <row r="8" spans="4:8" s="2" customFormat="1" ht="15.75">
      <c r="D8" s="54" t="s">
        <v>88</v>
      </c>
      <c r="E8" s="54"/>
      <c r="F8" s="33"/>
      <c r="G8" s="55" t="s">
        <v>88</v>
      </c>
      <c r="H8" s="55"/>
    </row>
    <row r="9" spans="3:8" s="3" customFormat="1" ht="15.75">
      <c r="C9" s="3" t="s">
        <v>83</v>
      </c>
      <c r="D9" s="35" t="s">
        <v>103</v>
      </c>
      <c r="E9" s="47" t="s">
        <v>104</v>
      </c>
      <c r="F9" s="35"/>
      <c r="G9" s="35" t="str">
        <f>D9</f>
        <v>31.3.2007</v>
      </c>
      <c r="H9" s="49" t="str">
        <f>E9</f>
        <v>31.3.2006</v>
      </c>
    </row>
    <row r="10" spans="4:8" s="3" customFormat="1" ht="15.75">
      <c r="D10" s="35" t="s">
        <v>1</v>
      </c>
      <c r="E10" s="47" t="s">
        <v>1</v>
      </c>
      <c r="F10" s="35"/>
      <c r="G10" s="35" t="s">
        <v>1</v>
      </c>
      <c r="H10" s="9" t="s">
        <v>1</v>
      </c>
    </row>
    <row r="11" spans="4:8" s="3" customFormat="1" ht="15.75">
      <c r="D11" s="35"/>
      <c r="E11" s="47"/>
      <c r="F11" s="35"/>
      <c r="G11" s="35"/>
      <c r="H11" s="9"/>
    </row>
    <row r="12" spans="2:8" s="2" customFormat="1" ht="15.75">
      <c r="B12" s="2" t="s">
        <v>2</v>
      </c>
      <c r="C12" s="3" t="s">
        <v>111</v>
      </c>
      <c r="D12" s="10">
        <v>14326739</v>
      </c>
      <c r="E12" s="10">
        <v>12438918</v>
      </c>
      <c r="F12" s="16"/>
      <c r="G12" s="10">
        <v>14421345</v>
      </c>
      <c r="H12" s="5">
        <v>12438918</v>
      </c>
    </row>
    <row r="13" spans="2:8" ht="15.75">
      <c r="B13" s="1" t="s">
        <v>4</v>
      </c>
      <c r="D13" s="36">
        <v>-8519751</v>
      </c>
      <c r="E13" s="36">
        <v>-7195066</v>
      </c>
      <c r="F13" s="16"/>
      <c r="G13" s="36">
        <v>-8614357</v>
      </c>
      <c r="H13" s="11">
        <v>-7195066</v>
      </c>
    </row>
    <row r="14" spans="2:8" s="2" customFormat="1" ht="15.75">
      <c r="B14" s="2" t="s">
        <v>3</v>
      </c>
      <c r="D14" s="10">
        <f>SUM(D12:D13)</f>
        <v>5806988</v>
      </c>
      <c r="E14" s="10">
        <v>5243852</v>
      </c>
      <c r="F14" s="16"/>
      <c r="G14" s="10">
        <f>SUM(G12:G13)</f>
        <v>5806988</v>
      </c>
      <c r="H14" s="5">
        <v>5243852</v>
      </c>
    </row>
    <row r="15" spans="4:7" ht="15.75">
      <c r="D15" s="16"/>
      <c r="F15" s="16"/>
      <c r="G15" s="16"/>
    </row>
    <row r="16" spans="2:8" ht="15.75">
      <c r="B16" s="1" t="s">
        <v>5</v>
      </c>
      <c r="D16" s="10">
        <v>158656</v>
      </c>
      <c r="E16" s="10">
        <v>168374</v>
      </c>
      <c r="F16" s="16"/>
      <c r="G16" s="10">
        <v>158656</v>
      </c>
      <c r="H16" s="5">
        <v>168374</v>
      </c>
    </row>
    <row r="17" spans="2:8" ht="15.75">
      <c r="B17" s="1" t="s">
        <v>78</v>
      </c>
      <c r="D17" s="10">
        <v>-2282265</v>
      </c>
      <c r="E17" s="10">
        <v>-1635079</v>
      </c>
      <c r="F17" s="16"/>
      <c r="G17" s="10">
        <v>-2282265</v>
      </c>
      <c r="H17" s="5">
        <v>-1635079</v>
      </c>
    </row>
    <row r="18" spans="2:8" ht="15.75">
      <c r="B18" s="1" t="s">
        <v>6</v>
      </c>
      <c r="D18" s="37">
        <v>-1330471</v>
      </c>
      <c r="E18" s="37">
        <v>-1187105</v>
      </c>
      <c r="F18" s="52"/>
      <c r="G18" s="37">
        <v>-1330471</v>
      </c>
      <c r="H18" s="12">
        <v>-1187105</v>
      </c>
    </row>
    <row r="19" spans="2:8" ht="15.75">
      <c r="B19" s="1" t="s">
        <v>7</v>
      </c>
      <c r="D19" s="36">
        <v>-80780</v>
      </c>
      <c r="E19" s="36">
        <v>-67501</v>
      </c>
      <c r="F19" s="52"/>
      <c r="G19" s="36">
        <v>-80780</v>
      </c>
      <c r="H19" s="11">
        <v>-67501</v>
      </c>
    </row>
    <row r="20" spans="2:8" s="2" customFormat="1" ht="15.75">
      <c r="B20" s="2" t="s">
        <v>8</v>
      </c>
      <c r="D20" s="10">
        <f>SUM(D14:D19)</f>
        <v>2272128</v>
      </c>
      <c r="E20" s="10">
        <v>2522541</v>
      </c>
      <c r="F20" s="16"/>
      <c r="G20" s="10">
        <f>SUM(G14:G19)</f>
        <v>2272128</v>
      </c>
      <c r="H20" s="5">
        <v>2522541</v>
      </c>
    </row>
    <row r="21" spans="4:7" ht="15.75">
      <c r="D21" s="16"/>
      <c r="F21" s="16"/>
      <c r="G21" s="16"/>
    </row>
    <row r="22" spans="2:8" ht="15.75">
      <c r="B22" s="1" t="s">
        <v>9</v>
      </c>
      <c r="C22" s="3" t="s">
        <v>79</v>
      </c>
      <c r="D22" s="10">
        <f>-144107-287000</f>
        <v>-431107</v>
      </c>
      <c r="E22" s="10">
        <v>-505297</v>
      </c>
      <c r="F22" s="16"/>
      <c r="G22" s="10">
        <f>D22</f>
        <v>-431107</v>
      </c>
      <c r="H22" s="5">
        <v>-505297</v>
      </c>
    </row>
    <row r="23" spans="2:8" s="2" customFormat="1" ht="16.5" thickBot="1">
      <c r="B23" s="2" t="s">
        <v>10</v>
      </c>
      <c r="D23" s="38">
        <f>SUM(D20:D22)</f>
        <v>1841021</v>
      </c>
      <c r="E23" s="38">
        <v>2017244</v>
      </c>
      <c r="F23" s="16"/>
      <c r="G23" s="38">
        <f>SUM(G20:G22)</f>
        <v>1841021</v>
      </c>
      <c r="H23" s="8">
        <v>2017244</v>
      </c>
    </row>
    <row r="24" spans="4:7" ht="16.5" thickTop="1">
      <c r="D24" s="16"/>
      <c r="F24" s="16"/>
      <c r="G24" s="16"/>
    </row>
    <row r="25" spans="2:7" ht="15.75">
      <c r="B25" s="2" t="s">
        <v>68</v>
      </c>
      <c r="D25" s="16"/>
      <c r="F25" s="16"/>
      <c r="G25" s="16"/>
    </row>
    <row r="26" spans="2:8" ht="16.5" thickBot="1">
      <c r="B26" s="1" t="s">
        <v>69</v>
      </c>
      <c r="D26" s="39">
        <f>D23</f>
        <v>1841021</v>
      </c>
      <c r="E26" s="39">
        <v>2017244</v>
      </c>
      <c r="F26" s="16"/>
      <c r="G26" s="39">
        <f>G23</f>
        <v>1841021</v>
      </c>
      <c r="H26" s="14">
        <v>2017244</v>
      </c>
    </row>
    <row r="27" spans="4:7" ht="16.5" thickTop="1">
      <c r="D27" s="16"/>
      <c r="F27" s="16"/>
      <c r="G27" s="16"/>
    </row>
    <row r="28" spans="2:7" ht="15.75">
      <c r="B28" s="2" t="s">
        <v>11</v>
      </c>
      <c r="D28" s="16"/>
      <c r="F28" s="16"/>
      <c r="G28" s="16"/>
    </row>
    <row r="29" spans="2:8" ht="15.75">
      <c r="B29" s="1" t="s">
        <v>12</v>
      </c>
      <c r="C29" s="3" t="s">
        <v>80</v>
      </c>
      <c r="D29" s="40">
        <f>D26/80000000*100</f>
        <v>2.30127625</v>
      </c>
      <c r="E29" s="29">
        <v>2.52</v>
      </c>
      <c r="F29" s="16"/>
      <c r="G29" s="17">
        <f>G26/80000000*100</f>
        <v>2.30127625</v>
      </c>
      <c r="H29" s="29">
        <v>2.52</v>
      </c>
    </row>
    <row r="30" spans="2:8" ht="15.75">
      <c r="B30" s="1" t="s">
        <v>13</v>
      </c>
      <c r="D30" s="17" t="s">
        <v>65</v>
      </c>
      <c r="E30" s="27" t="s">
        <v>65</v>
      </c>
      <c r="F30" s="17"/>
      <c r="G30" s="17" t="s">
        <v>65</v>
      </c>
      <c r="H30" s="27" t="s">
        <v>65</v>
      </c>
    </row>
    <row r="32" ht="15.75">
      <c r="B32" s="1" t="s">
        <v>66</v>
      </c>
    </row>
    <row r="34" ht="15.75">
      <c r="B34" s="30"/>
    </row>
    <row r="44" spans="1:8" ht="43.5" customHeight="1">
      <c r="A44" s="50"/>
      <c r="B44" s="57"/>
      <c r="C44" s="57"/>
      <c r="D44" s="57"/>
      <c r="E44" s="57"/>
      <c r="F44" s="57"/>
      <c r="G44" s="57"/>
      <c r="H44" s="57"/>
    </row>
    <row r="45" spans="2:8" s="18" customFormat="1" ht="39" customHeight="1">
      <c r="B45" s="58"/>
      <c r="C45" s="58"/>
      <c r="D45" s="58"/>
      <c r="E45" s="58"/>
      <c r="F45" s="58"/>
      <c r="G45" s="58"/>
      <c r="H45" s="58"/>
    </row>
    <row r="46" spans="4:8" s="19" customFormat="1" ht="12.75">
      <c r="D46" s="41"/>
      <c r="E46" s="53"/>
      <c r="F46" s="41"/>
      <c r="G46" s="41"/>
      <c r="H46" s="28"/>
    </row>
    <row r="47" spans="2:8" s="19" customFormat="1" ht="30.75" customHeight="1">
      <c r="B47" s="56" t="s">
        <v>113</v>
      </c>
      <c r="C47" s="56"/>
      <c r="D47" s="56"/>
      <c r="E47" s="56"/>
      <c r="F47" s="56"/>
      <c r="G47" s="56"/>
      <c r="H47" s="56"/>
    </row>
  </sheetData>
  <mergeCells count="5">
    <mergeCell ref="D8:E8"/>
    <mergeCell ref="G8:H8"/>
    <mergeCell ref="B47:H47"/>
    <mergeCell ref="B44:H44"/>
    <mergeCell ref="B45:H45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workbookViewId="0" topLeftCell="A43">
      <selection activeCell="B51" sqref="B51:E51"/>
    </sheetView>
  </sheetViews>
  <sheetFormatPr defaultColWidth="9.140625" defaultRowHeight="12.75"/>
  <cols>
    <col min="1" max="1" width="1.7109375" style="1" customWidth="1"/>
    <col min="2" max="2" width="54.7109375" style="1" customWidth="1"/>
    <col min="3" max="3" width="6.140625" style="1" customWidth="1"/>
    <col min="4" max="4" width="14.7109375" style="23" customWidth="1"/>
    <col min="5" max="5" width="14.7109375" style="1" customWidth="1"/>
    <col min="6" max="16384" width="9.140625" style="1" customWidth="1"/>
  </cols>
  <sheetData>
    <row r="1" spans="2:4" s="2" customFormat="1" ht="15.75">
      <c r="B1" s="2" t="s">
        <v>87</v>
      </c>
      <c r="D1" s="33"/>
    </row>
    <row r="2" spans="2:4" s="2" customFormat="1" ht="15.75">
      <c r="B2" s="2" t="s">
        <v>81</v>
      </c>
      <c r="D2" s="33"/>
    </row>
    <row r="3" spans="2:4" s="2" customFormat="1" ht="15.75">
      <c r="B3" s="2" t="s">
        <v>82</v>
      </c>
      <c r="D3" s="33"/>
    </row>
    <row r="4" s="2" customFormat="1" ht="15.75">
      <c r="D4" s="33"/>
    </row>
    <row r="5" spans="2:4" s="4" customFormat="1" ht="15.75">
      <c r="B5" s="25" t="s">
        <v>14</v>
      </c>
      <c r="D5" s="34"/>
    </row>
    <row r="6" spans="2:4" s="4" customFormat="1" ht="15.75">
      <c r="B6" s="25" t="s">
        <v>105</v>
      </c>
      <c r="D6" s="34"/>
    </row>
    <row r="7" spans="4:5" s="2" customFormat="1" ht="15.75">
      <c r="D7" s="35" t="s">
        <v>15</v>
      </c>
      <c r="E7" s="3" t="s">
        <v>15</v>
      </c>
    </row>
    <row r="8" spans="4:5" s="2" customFormat="1" ht="15.75">
      <c r="D8" s="35" t="s">
        <v>103</v>
      </c>
      <c r="E8" s="3" t="s">
        <v>89</v>
      </c>
    </row>
    <row r="9" spans="3:5" s="2" customFormat="1" ht="15.75">
      <c r="C9" s="3"/>
      <c r="D9" s="35" t="s">
        <v>1</v>
      </c>
      <c r="E9" s="3" t="s">
        <v>1</v>
      </c>
    </row>
    <row r="10" spans="3:5" s="2" customFormat="1" ht="15.75">
      <c r="C10" s="3"/>
      <c r="D10" s="35" t="s">
        <v>41</v>
      </c>
      <c r="E10" s="3" t="s">
        <v>106</v>
      </c>
    </row>
    <row r="11" spans="3:5" s="2" customFormat="1" ht="15.75">
      <c r="C11" s="3"/>
      <c r="D11" s="35"/>
      <c r="E11" s="3"/>
    </row>
    <row r="12" spans="2:5" s="2" customFormat="1" ht="15.75">
      <c r="B12" s="2" t="s">
        <v>42</v>
      </c>
      <c r="C12" s="3"/>
      <c r="D12" s="35"/>
      <c r="E12" s="3"/>
    </row>
    <row r="13" spans="2:5" ht="15.75">
      <c r="B13" s="1" t="s">
        <v>16</v>
      </c>
      <c r="D13" s="10">
        <v>26642829</v>
      </c>
      <c r="E13" s="5">
        <v>25863670</v>
      </c>
    </row>
    <row r="14" spans="2:5" ht="15.75">
      <c r="B14" s="1" t="s">
        <v>67</v>
      </c>
      <c r="D14" s="10">
        <v>10680106</v>
      </c>
      <c r="E14" s="5">
        <v>10727849</v>
      </c>
    </row>
    <row r="15" spans="2:5" s="23" customFormat="1" ht="15.75">
      <c r="B15" s="23" t="s">
        <v>43</v>
      </c>
      <c r="D15" s="10">
        <v>992427</v>
      </c>
      <c r="E15" s="10">
        <v>998120</v>
      </c>
    </row>
    <row r="16" spans="2:5" ht="15.75">
      <c r="B16" s="1" t="s">
        <v>17</v>
      </c>
      <c r="D16" s="10">
        <v>181302</v>
      </c>
      <c r="E16" s="5">
        <v>325409</v>
      </c>
    </row>
    <row r="17" spans="2:5" ht="15.75">
      <c r="B17" s="2" t="s">
        <v>44</v>
      </c>
      <c r="D17" s="43">
        <f>SUM(D13:D16)</f>
        <v>38496664</v>
      </c>
      <c r="E17" s="13">
        <f>SUM(E13:E16)</f>
        <v>37915048</v>
      </c>
    </row>
    <row r="18" spans="2:5" ht="15.75">
      <c r="B18" s="2"/>
      <c r="D18" s="44"/>
      <c r="E18" s="6"/>
    </row>
    <row r="19" spans="2:5" ht="15.75">
      <c r="B19" s="1" t="s">
        <v>18</v>
      </c>
      <c r="D19" s="10">
        <v>3407380</v>
      </c>
      <c r="E19" s="5">
        <v>4192017</v>
      </c>
    </row>
    <row r="20" spans="2:5" ht="15.75">
      <c r="B20" s="1" t="s">
        <v>19</v>
      </c>
      <c r="D20" s="10">
        <f>13257894-2</f>
        <v>13257892</v>
      </c>
      <c r="E20" s="5">
        <v>11861500</v>
      </c>
    </row>
    <row r="21" spans="2:5" ht="15.75">
      <c r="B21" s="1" t="s">
        <v>20</v>
      </c>
      <c r="D21" s="10">
        <f>2921482-287000</f>
        <v>2634482</v>
      </c>
      <c r="E21" s="5">
        <v>2431348</v>
      </c>
    </row>
    <row r="22" spans="2:5" ht="15.75">
      <c r="B22" s="1" t="s">
        <v>21</v>
      </c>
      <c r="D22" s="10">
        <f>11214503</f>
        <v>11214503</v>
      </c>
      <c r="E22" s="5">
        <v>10585503</v>
      </c>
    </row>
    <row r="23" spans="2:5" ht="15.75">
      <c r="B23" s="2" t="s">
        <v>45</v>
      </c>
      <c r="D23" s="43">
        <f>SUM(D19:D22)</f>
        <v>30514257</v>
      </c>
      <c r="E23" s="13">
        <f>SUM(E19:E22)</f>
        <v>29070368</v>
      </c>
    </row>
    <row r="24" spans="4:5" ht="15.75">
      <c r="D24" s="10"/>
      <c r="E24" s="5"/>
    </row>
    <row r="25" spans="2:5" ht="16.5" thickBot="1">
      <c r="B25" s="2" t="s">
        <v>46</v>
      </c>
      <c r="D25" s="39">
        <f>D23+D17</f>
        <v>69010921</v>
      </c>
      <c r="E25" s="14">
        <f>E23+E17</f>
        <v>66985416</v>
      </c>
    </row>
    <row r="26" spans="4:5" ht="16.5" thickTop="1">
      <c r="D26" s="10"/>
      <c r="E26" s="5"/>
    </row>
    <row r="27" spans="2:5" ht="15.75">
      <c r="B27" s="2" t="s">
        <v>24</v>
      </c>
      <c r="D27" s="10"/>
      <c r="E27" s="5"/>
    </row>
    <row r="28" spans="2:5" ht="15.75">
      <c r="B28" s="1" t="s">
        <v>25</v>
      </c>
      <c r="D28" s="10">
        <f>'Changes in Equity'!D39</f>
        <v>40000000</v>
      </c>
      <c r="E28" s="5">
        <v>40000000</v>
      </c>
    </row>
    <row r="29" spans="2:5" ht="15.75">
      <c r="B29" s="1" t="s">
        <v>26</v>
      </c>
      <c r="D29" s="10">
        <f>'Changes in Equity'!E39+'Changes in Equity'!F39+'Changes in Equity'!G39</f>
        <v>15418539</v>
      </c>
      <c r="E29" s="5">
        <v>14805130</v>
      </c>
    </row>
    <row r="30" spans="2:5" ht="15.75">
      <c r="B30" s="2" t="s">
        <v>27</v>
      </c>
      <c r="D30" s="43">
        <f>SUM(D28:D29)</f>
        <v>55418539</v>
      </c>
      <c r="E30" s="13">
        <f>SUM(E28:E29)</f>
        <v>54805130</v>
      </c>
    </row>
    <row r="31" spans="4:5" ht="15.75">
      <c r="D31" s="10"/>
      <c r="E31" s="5"/>
    </row>
    <row r="32" spans="2:5" ht="15.75">
      <c r="B32" s="2" t="s">
        <v>47</v>
      </c>
      <c r="D32" s="10"/>
      <c r="E32" s="5"/>
    </row>
    <row r="33" spans="2:5" s="23" customFormat="1" ht="15.75">
      <c r="B33" s="23" t="s">
        <v>48</v>
      </c>
      <c r="D33" s="10">
        <v>3091428</v>
      </c>
      <c r="E33" s="10">
        <v>3334249</v>
      </c>
    </row>
    <row r="34" spans="2:5" ht="15.75">
      <c r="B34" s="1" t="s">
        <v>28</v>
      </c>
      <c r="D34" s="10">
        <v>2056000</v>
      </c>
      <c r="E34" s="5">
        <v>2056000</v>
      </c>
    </row>
    <row r="35" spans="2:5" ht="15.75">
      <c r="B35" s="2" t="s">
        <v>49</v>
      </c>
      <c r="D35" s="43">
        <f>SUM(D33:D34)</f>
        <v>5147428</v>
      </c>
      <c r="E35" s="13">
        <f>SUM(E33:E34)</f>
        <v>5390249</v>
      </c>
    </row>
    <row r="36" spans="4:5" ht="15.75">
      <c r="D36" s="10"/>
      <c r="E36" s="5"/>
    </row>
    <row r="37" spans="2:5" ht="15.75">
      <c r="B37" s="1" t="s">
        <v>22</v>
      </c>
      <c r="D37" s="10">
        <v>6325255</v>
      </c>
      <c r="E37" s="5">
        <v>5849977</v>
      </c>
    </row>
    <row r="38" spans="2:5" ht="15.75">
      <c r="B38" s="1" t="s">
        <v>102</v>
      </c>
      <c r="D38" s="10">
        <v>1168000</v>
      </c>
      <c r="E38" s="5">
        <v>0</v>
      </c>
    </row>
    <row r="39" spans="2:5" s="23" customFormat="1" ht="15.75">
      <c r="B39" s="23" t="s">
        <v>52</v>
      </c>
      <c r="D39" s="10">
        <v>951699</v>
      </c>
      <c r="E39" s="10">
        <v>940060</v>
      </c>
    </row>
    <row r="40" spans="2:5" ht="15.75">
      <c r="B40" s="1" t="s">
        <v>23</v>
      </c>
      <c r="D40" s="10">
        <v>0</v>
      </c>
      <c r="E40" s="5">
        <v>0</v>
      </c>
    </row>
    <row r="41" spans="2:5" ht="15.75">
      <c r="B41" s="2" t="s">
        <v>50</v>
      </c>
      <c r="D41" s="43">
        <f>SUM(D37:D40)</f>
        <v>8444954</v>
      </c>
      <c r="E41" s="13">
        <f>SUM(E37:E40)</f>
        <v>6790037</v>
      </c>
    </row>
    <row r="42" spans="4:5" s="2" customFormat="1" ht="15.75">
      <c r="D42" s="45"/>
      <c r="E42" s="7"/>
    </row>
    <row r="43" spans="2:5" ht="15.75">
      <c r="B43" s="2" t="s">
        <v>53</v>
      </c>
      <c r="D43" s="36">
        <f>D41+D35</f>
        <v>13592382</v>
      </c>
      <c r="E43" s="11">
        <f>E41+E35</f>
        <v>12180286</v>
      </c>
    </row>
    <row r="44" spans="4:5" s="2" customFormat="1" ht="15.75">
      <c r="D44" s="44"/>
      <c r="E44" s="6"/>
    </row>
    <row r="45" spans="2:7" ht="16.5" thickBot="1">
      <c r="B45" s="2" t="s">
        <v>51</v>
      </c>
      <c r="D45" s="39">
        <f>D43+D30</f>
        <v>69010921</v>
      </c>
      <c r="E45" s="14">
        <f>E43+E30</f>
        <v>66985416</v>
      </c>
      <c r="G45" s="32"/>
    </row>
    <row r="46" ht="16.5" thickTop="1"/>
    <row r="47" ht="15.75">
      <c r="B47" s="2" t="s">
        <v>70</v>
      </c>
    </row>
    <row r="48" spans="2:5" ht="16.5" thickBot="1">
      <c r="B48" s="2" t="s">
        <v>56</v>
      </c>
      <c r="D48" s="24">
        <f>(D25-D43)/80000000</f>
        <v>0.6927317375</v>
      </c>
      <c r="E48" s="24">
        <f>(E25-E43)/80000000</f>
        <v>0.685064125</v>
      </c>
    </row>
    <row r="49" spans="2:5" ht="16.5" thickTop="1">
      <c r="B49" s="2"/>
      <c r="D49" s="22"/>
      <c r="E49" s="22"/>
    </row>
    <row r="51" spans="2:8" s="19" customFormat="1" ht="41.25" customHeight="1">
      <c r="B51" s="58" t="s">
        <v>114</v>
      </c>
      <c r="C51" s="58"/>
      <c r="D51" s="58"/>
      <c r="E51" s="58"/>
      <c r="F51" s="20"/>
      <c r="G51" s="20"/>
      <c r="H51" s="20"/>
    </row>
    <row r="52" spans="4:5" ht="15.75">
      <c r="D52" s="10"/>
      <c r="E52" s="5"/>
    </row>
    <row r="53" ht="15.75">
      <c r="D53" s="42"/>
    </row>
    <row r="57" spans="4:5" ht="15.75">
      <c r="D57" s="10"/>
      <c r="E57" s="5"/>
    </row>
    <row r="58" spans="4:5" ht="15.75">
      <c r="D58" s="10"/>
      <c r="E58" s="5"/>
    </row>
    <row r="59" spans="4:5" ht="15.75">
      <c r="D59" s="10"/>
      <c r="E59" s="5"/>
    </row>
    <row r="60" spans="4:5" ht="15.75">
      <c r="D60" s="10"/>
      <c r="E60" s="5"/>
    </row>
    <row r="61" spans="4:5" ht="15.75">
      <c r="D61" s="10"/>
      <c r="E61" s="5"/>
    </row>
    <row r="62" spans="4:5" ht="15.75">
      <c r="D62" s="10"/>
      <c r="E62" s="5"/>
    </row>
    <row r="63" spans="4:5" ht="15.75">
      <c r="D63" s="10"/>
      <c r="E63" s="5"/>
    </row>
    <row r="64" spans="4:5" ht="15.75">
      <c r="D64" s="10"/>
      <c r="E64" s="5"/>
    </row>
    <row r="65" spans="4:5" ht="15.75">
      <c r="D65" s="10"/>
      <c r="E65" s="5"/>
    </row>
    <row r="66" spans="4:5" ht="15.75">
      <c r="D66" s="10"/>
      <c r="E66" s="5"/>
    </row>
  </sheetData>
  <mergeCells count="1">
    <mergeCell ref="B51:E51"/>
  </mergeCells>
  <printOptions/>
  <pageMargins left="0.7480314960629921" right="0" top="0.2362204724409449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0"/>
  <sheetViews>
    <sheetView workbookViewId="0" topLeftCell="A1">
      <selection activeCell="E5" sqref="E5"/>
    </sheetView>
  </sheetViews>
  <sheetFormatPr defaultColWidth="9.140625" defaultRowHeight="12.75"/>
  <cols>
    <col min="1" max="1" width="0.85546875" style="1" customWidth="1"/>
    <col min="2" max="2" width="40.140625" style="1" customWidth="1"/>
    <col min="3" max="3" width="0.85546875" style="1" customWidth="1"/>
    <col min="4" max="4" width="12.7109375" style="1" bestFit="1" customWidth="1"/>
    <col min="5" max="5" width="12.28125" style="1" bestFit="1" customWidth="1"/>
    <col min="6" max="6" width="10.57421875" style="1" bestFit="1" customWidth="1"/>
    <col min="7" max="7" width="13.57421875" style="1" bestFit="1" customWidth="1"/>
    <col min="8" max="8" width="12.7109375" style="1" bestFit="1" customWidth="1"/>
    <col min="9" max="16384" width="9.140625" style="1" customWidth="1"/>
  </cols>
  <sheetData>
    <row r="1" s="2" customFormat="1" ht="15.75">
      <c r="B1" s="2" t="s">
        <v>87</v>
      </c>
    </row>
    <row r="2" s="2" customFormat="1" ht="15.75">
      <c r="B2" s="2" t="s">
        <v>81</v>
      </c>
    </row>
    <row r="3" s="2" customFormat="1" ht="15.75">
      <c r="B3" s="2" t="s">
        <v>82</v>
      </c>
    </row>
    <row r="4" s="2" customFormat="1" ht="15.75"/>
    <row r="5" s="4" customFormat="1" ht="15.75">
      <c r="B5" s="25" t="s">
        <v>31</v>
      </c>
    </row>
    <row r="6" s="4" customFormat="1" ht="15.75">
      <c r="B6" s="25" t="s">
        <v>110</v>
      </c>
    </row>
    <row r="7" s="4" customFormat="1" ht="15.75">
      <c r="B7" s="25"/>
    </row>
    <row r="8" spans="4:7" ht="15.75">
      <c r="D8" s="55" t="s">
        <v>71</v>
      </c>
      <c r="E8" s="55"/>
      <c r="F8" s="55"/>
      <c r="G8" s="55"/>
    </row>
    <row r="9" spans="4:7" ht="15.75">
      <c r="D9" s="3"/>
      <c r="E9" s="55" t="s">
        <v>99</v>
      </c>
      <c r="F9" s="55"/>
      <c r="G9" s="3" t="s">
        <v>34</v>
      </c>
    </row>
    <row r="10" s="3" customFormat="1" ht="15.75">
      <c r="F10" s="35" t="s">
        <v>92</v>
      </c>
    </row>
    <row r="11" s="3" customFormat="1" ht="15.75">
      <c r="F11" s="35" t="s">
        <v>93</v>
      </c>
    </row>
    <row r="12" spans="4:7" s="3" customFormat="1" ht="15.75">
      <c r="D12" s="3" t="s">
        <v>33</v>
      </c>
      <c r="E12" s="3" t="s">
        <v>33</v>
      </c>
      <c r="F12" s="35" t="s">
        <v>91</v>
      </c>
      <c r="G12" s="3" t="s">
        <v>37</v>
      </c>
    </row>
    <row r="13" spans="4:8" s="3" customFormat="1" ht="15.75">
      <c r="D13" s="3" t="s">
        <v>32</v>
      </c>
      <c r="E13" s="3" t="s">
        <v>35</v>
      </c>
      <c r="F13" s="35" t="s">
        <v>90</v>
      </c>
      <c r="G13" s="3" t="s">
        <v>36</v>
      </c>
      <c r="H13" s="3" t="s">
        <v>38</v>
      </c>
    </row>
    <row r="14" spans="4:8" s="3" customFormat="1" ht="15.75">
      <c r="D14" s="3" t="s">
        <v>1</v>
      </c>
      <c r="E14" s="3" t="s">
        <v>1</v>
      </c>
      <c r="F14" s="35" t="s">
        <v>1</v>
      </c>
      <c r="G14" s="3" t="s">
        <v>1</v>
      </c>
      <c r="H14" s="3" t="s">
        <v>1</v>
      </c>
    </row>
    <row r="15" spans="2:8" ht="15.75" hidden="1">
      <c r="B15" s="2" t="s">
        <v>57</v>
      </c>
      <c r="D15" s="5">
        <v>2</v>
      </c>
      <c r="E15" s="5">
        <v>0</v>
      </c>
      <c r="F15" s="10"/>
      <c r="G15" s="5">
        <v>-11640</v>
      </c>
      <c r="H15" s="5">
        <f>SUM(D15:G15)</f>
        <v>-11638</v>
      </c>
    </row>
    <row r="16" spans="2:8" ht="15.75" hidden="1">
      <c r="B16" s="1" t="s">
        <v>58</v>
      </c>
      <c r="D16" s="5"/>
      <c r="E16" s="5"/>
      <c r="F16" s="10"/>
      <c r="G16" s="5"/>
      <c r="H16" s="5"/>
    </row>
    <row r="17" spans="2:8" ht="15.75" hidden="1">
      <c r="B17" s="15" t="s">
        <v>59</v>
      </c>
      <c r="D17" s="5">
        <v>34839998</v>
      </c>
      <c r="E17" s="5">
        <v>611</v>
      </c>
      <c r="F17" s="10"/>
      <c r="G17" s="5">
        <v>0</v>
      </c>
      <c r="H17" s="5">
        <f>SUM(D17:G17)</f>
        <v>34840609</v>
      </c>
    </row>
    <row r="18" spans="2:8" ht="15.75" hidden="1">
      <c r="B18" s="15" t="s">
        <v>60</v>
      </c>
      <c r="D18" s="5">
        <v>5160000</v>
      </c>
      <c r="E18" s="5">
        <v>5160000</v>
      </c>
      <c r="F18" s="10"/>
      <c r="G18" s="5">
        <v>0</v>
      </c>
      <c r="H18" s="5">
        <f>SUM(D18:G18)</f>
        <v>10320000</v>
      </c>
    </row>
    <row r="19" spans="2:9" ht="15.75" hidden="1">
      <c r="B19" s="1" t="s">
        <v>61</v>
      </c>
      <c r="D19" s="5">
        <v>0</v>
      </c>
      <c r="E19" s="5">
        <v>-1625691</v>
      </c>
      <c r="F19" s="10"/>
      <c r="G19" s="5">
        <v>0</v>
      </c>
      <c r="H19" s="5">
        <f>SUM(D19:G19)</f>
        <v>-1625691</v>
      </c>
      <c r="I19" s="5"/>
    </row>
    <row r="20" spans="2:9" ht="15.75" hidden="1">
      <c r="B20" s="1" t="s">
        <v>62</v>
      </c>
      <c r="D20" s="5">
        <v>0</v>
      </c>
      <c r="E20" s="5">
        <v>0</v>
      </c>
      <c r="F20" s="10"/>
      <c r="G20" s="5">
        <v>5194463</v>
      </c>
      <c r="H20" s="5">
        <f>SUM(D20:G20)</f>
        <v>5194463</v>
      </c>
      <c r="I20" s="5"/>
    </row>
    <row r="21" spans="2:9" ht="15.75" hidden="1">
      <c r="B21" s="1" t="s">
        <v>63</v>
      </c>
      <c r="D21" s="5">
        <v>0</v>
      </c>
      <c r="E21" s="5">
        <v>0</v>
      </c>
      <c r="F21" s="10"/>
      <c r="G21" s="5">
        <v>-576000</v>
      </c>
      <c r="H21" s="5">
        <f>SUM(D21:G21)</f>
        <v>-576000</v>
      </c>
      <c r="I21" s="5"/>
    </row>
    <row r="22" spans="2:9" ht="16.5" hidden="1" thickBot="1">
      <c r="B22" s="2" t="s">
        <v>64</v>
      </c>
      <c r="D22" s="8">
        <f>SUM(D15:D21)</f>
        <v>40000000</v>
      </c>
      <c r="E22" s="8">
        <f>SUM(E15:E21)</f>
        <v>3534920</v>
      </c>
      <c r="F22" s="38"/>
      <c r="G22" s="8">
        <f>SUM(G15:G21)</f>
        <v>4606823</v>
      </c>
      <c r="H22" s="8">
        <f>SUM(H15:H21)</f>
        <v>48141743</v>
      </c>
      <c r="I22" s="5"/>
    </row>
    <row r="23" spans="4:9" ht="15.75" hidden="1">
      <c r="D23" s="5"/>
      <c r="E23" s="5"/>
      <c r="F23" s="10"/>
      <c r="G23" s="5"/>
      <c r="H23" s="5"/>
      <c r="I23" s="5"/>
    </row>
    <row r="24" spans="2:9" s="23" customFormat="1" ht="15.75">
      <c r="B24" s="33" t="s">
        <v>107</v>
      </c>
      <c r="D24" s="10">
        <f>D58</f>
        <v>40000000</v>
      </c>
      <c r="E24" s="10">
        <f>E58</f>
        <v>3519090</v>
      </c>
      <c r="F24" s="10">
        <f>F58</f>
        <v>-118068</v>
      </c>
      <c r="G24" s="10">
        <f>G58</f>
        <v>11404108</v>
      </c>
      <c r="H24" s="10">
        <f>H58</f>
        <v>54805130</v>
      </c>
      <c r="I24" s="10"/>
    </row>
    <row r="25" spans="2:9" s="23" customFormat="1" ht="15.75">
      <c r="B25" s="33"/>
      <c r="D25" s="10"/>
      <c r="E25" s="10"/>
      <c r="F25" s="10"/>
      <c r="G25" s="10"/>
      <c r="H25" s="10"/>
      <c r="I25" s="10"/>
    </row>
    <row r="26" spans="2:9" s="23" customFormat="1" ht="15.75">
      <c r="B26" s="46" t="s">
        <v>86</v>
      </c>
      <c r="D26" s="10"/>
      <c r="E26" s="10"/>
      <c r="F26" s="10"/>
      <c r="G26" s="10"/>
      <c r="H26" s="10"/>
      <c r="I26" s="10"/>
    </row>
    <row r="27" spans="2:9" s="23" customFormat="1" ht="15.75">
      <c r="B27" s="23" t="s">
        <v>72</v>
      </c>
      <c r="D27" s="10">
        <v>0</v>
      </c>
      <c r="E27" s="10">
        <v>0</v>
      </c>
      <c r="F27" s="10">
        <v>0</v>
      </c>
      <c r="G27" s="10">
        <v>0</v>
      </c>
      <c r="H27" s="10">
        <f>E27</f>
        <v>0</v>
      </c>
      <c r="I27" s="10"/>
    </row>
    <row r="28" spans="2:9" s="23" customFormat="1" ht="15.75">
      <c r="B28" s="33"/>
      <c r="D28" s="10"/>
      <c r="E28" s="10"/>
      <c r="F28" s="10"/>
      <c r="G28" s="10"/>
      <c r="H28" s="10"/>
      <c r="I28" s="10"/>
    </row>
    <row r="29" spans="2:9" s="23" customFormat="1" ht="15.75">
      <c r="B29" s="46" t="s">
        <v>73</v>
      </c>
      <c r="D29" s="10"/>
      <c r="E29" s="10"/>
      <c r="F29" s="10"/>
      <c r="G29" s="10"/>
      <c r="H29" s="10"/>
      <c r="I29" s="10"/>
    </row>
    <row r="30" spans="2:9" s="23" customFormat="1" ht="15.75">
      <c r="B30" s="46" t="s">
        <v>85</v>
      </c>
      <c r="D30" s="37"/>
      <c r="E30" s="37"/>
      <c r="F30" s="37"/>
      <c r="G30" s="37"/>
      <c r="H30" s="37"/>
      <c r="I30" s="10"/>
    </row>
    <row r="31" spans="2:9" s="23" customFormat="1" ht="15.75">
      <c r="B31" s="23" t="s">
        <v>10</v>
      </c>
      <c r="D31" s="37">
        <v>0</v>
      </c>
      <c r="E31" s="37">
        <v>0</v>
      </c>
      <c r="F31" s="37">
        <v>0</v>
      </c>
      <c r="G31" s="37">
        <f>Income!G23</f>
        <v>1841021</v>
      </c>
      <c r="H31" s="37">
        <f>G31</f>
        <v>1841021</v>
      </c>
      <c r="I31" s="10"/>
    </row>
    <row r="32" spans="4:9" s="23" customFormat="1" ht="15.75">
      <c r="D32" s="37"/>
      <c r="E32" s="37"/>
      <c r="F32" s="37"/>
      <c r="G32" s="37"/>
      <c r="H32" s="37"/>
      <c r="I32" s="10"/>
    </row>
    <row r="33" spans="2:9" s="23" customFormat="1" ht="15.75">
      <c r="B33" s="23" t="s">
        <v>95</v>
      </c>
      <c r="D33" s="37"/>
      <c r="E33" s="37"/>
      <c r="F33" s="37"/>
      <c r="G33" s="37"/>
      <c r="H33" s="37"/>
      <c r="I33" s="10"/>
    </row>
    <row r="34" spans="2:9" s="23" customFormat="1" ht="15.75">
      <c r="B34" s="23" t="s">
        <v>96</v>
      </c>
      <c r="D34" s="37"/>
      <c r="E34" s="37"/>
      <c r="F34" s="37"/>
      <c r="G34" s="37"/>
      <c r="H34" s="37"/>
      <c r="I34" s="10"/>
    </row>
    <row r="35" spans="2:9" s="23" customFormat="1" ht="15.75">
      <c r="B35" s="23" t="s">
        <v>97</v>
      </c>
      <c r="D35" s="37">
        <v>0</v>
      </c>
      <c r="E35" s="37">
        <v>0</v>
      </c>
      <c r="F35" s="37">
        <v>-59612</v>
      </c>
      <c r="G35" s="37">
        <v>0</v>
      </c>
      <c r="H35" s="37">
        <f>SUM(D35:G35)</f>
        <v>-59612</v>
      </c>
      <c r="I35" s="10"/>
    </row>
    <row r="36" spans="4:9" s="23" customFormat="1" ht="15.75">
      <c r="D36" s="37"/>
      <c r="E36" s="37"/>
      <c r="F36" s="37"/>
      <c r="G36" s="37"/>
      <c r="H36" s="37"/>
      <c r="I36" s="10"/>
    </row>
    <row r="37" spans="2:9" s="23" customFormat="1" ht="15.75">
      <c r="B37" s="23" t="s">
        <v>109</v>
      </c>
      <c r="D37" s="37">
        <v>0</v>
      </c>
      <c r="E37" s="37">
        <v>0</v>
      </c>
      <c r="F37" s="37">
        <v>0</v>
      </c>
      <c r="G37" s="37">
        <v>-1168000</v>
      </c>
      <c r="H37" s="37">
        <f>G37</f>
        <v>-1168000</v>
      </c>
      <c r="I37" s="10"/>
    </row>
    <row r="38" spans="4:9" s="23" customFormat="1" ht="15.75">
      <c r="D38" s="37"/>
      <c r="E38" s="37"/>
      <c r="F38" s="37"/>
      <c r="G38" s="37"/>
      <c r="H38" s="37"/>
      <c r="I38" s="10"/>
    </row>
    <row r="39" spans="2:9" s="33" customFormat="1" ht="16.5" thickBot="1">
      <c r="B39" s="33" t="s">
        <v>108</v>
      </c>
      <c r="D39" s="38">
        <f>SUM(D24:D38)</f>
        <v>40000000</v>
      </c>
      <c r="E39" s="38">
        <f>SUM(E24:E31)</f>
        <v>3519090</v>
      </c>
      <c r="F39" s="38">
        <f>SUM(F24:F37)</f>
        <v>-177680</v>
      </c>
      <c r="G39" s="38">
        <f>SUM(G24:G38)</f>
        <v>12077129</v>
      </c>
      <c r="H39" s="38">
        <f>SUM(H24:H38)</f>
        <v>55418539</v>
      </c>
      <c r="I39" s="45"/>
    </row>
    <row r="40" spans="4:9" s="23" customFormat="1" ht="16.5" thickTop="1">
      <c r="D40" s="10"/>
      <c r="E40" s="10"/>
      <c r="F40" s="10"/>
      <c r="G40" s="10"/>
      <c r="H40" s="10"/>
      <c r="I40" s="10"/>
    </row>
    <row r="41" spans="4:9" ht="15.75">
      <c r="D41" s="5"/>
      <c r="E41" s="5"/>
      <c r="F41" s="10"/>
      <c r="G41" s="5"/>
      <c r="H41" s="5"/>
      <c r="I41" s="5"/>
    </row>
    <row r="42" spans="2:9" ht="15.75">
      <c r="B42" s="2" t="s">
        <v>39</v>
      </c>
      <c r="D42" s="5">
        <v>40000000</v>
      </c>
      <c r="E42" s="5">
        <v>3534920</v>
      </c>
      <c r="F42" s="10">
        <v>0</v>
      </c>
      <c r="G42" s="5">
        <v>4606823</v>
      </c>
      <c r="H42" s="5">
        <f>SUM(D42:G42)</f>
        <v>48141743</v>
      </c>
      <c r="I42" s="5"/>
    </row>
    <row r="43" spans="4:9" ht="15.75">
      <c r="D43" s="5"/>
      <c r="E43" s="5"/>
      <c r="F43" s="10"/>
      <c r="G43" s="5"/>
      <c r="H43" s="5"/>
      <c r="I43" s="5"/>
    </row>
    <row r="44" spans="2:9" ht="15.75">
      <c r="B44" s="1" t="s">
        <v>86</v>
      </c>
      <c r="D44" s="5"/>
      <c r="E44" s="5"/>
      <c r="F44" s="10"/>
      <c r="G44" s="5"/>
      <c r="H44" s="5"/>
      <c r="I44" s="5"/>
    </row>
    <row r="45" spans="2:9" ht="15.75">
      <c r="B45" s="1" t="s">
        <v>72</v>
      </c>
      <c r="D45" s="5">
        <v>0</v>
      </c>
      <c r="E45" s="5">
        <v>-15830</v>
      </c>
      <c r="F45" s="10">
        <v>0</v>
      </c>
      <c r="G45" s="5">
        <v>0</v>
      </c>
      <c r="H45" s="5">
        <f>SUM(D45:G45)</f>
        <v>-15830</v>
      </c>
      <c r="I45" s="5"/>
    </row>
    <row r="46" spans="4:9" ht="15.75">
      <c r="D46" s="5"/>
      <c r="E46" s="5"/>
      <c r="F46" s="10"/>
      <c r="G46" s="5"/>
      <c r="H46" s="5"/>
      <c r="I46" s="5"/>
    </row>
    <row r="47" spans="2:9" ht="15.75">
      <c r="B47" s="31" t="s">
        <v>73</v>
      </c>
      <c r="D47" s="5"/>
      <c r="E47" s="5"/>
      <c r="F47" s="10"/>
      <c r="G47" s="5"/>
      <c r="H47" s="5"/>
      <c r="I47" s="5"/>
    </row>
    <row r="48" spans="2:9" ht="15.75">
      <c r="B48" s="1" t="s">
        <v>85</v>
      </c>
      <c r="D48" s="5"/>
      <c r="E48" s="5"/>
      <c r="F48" s="10"/>
      <c r="G48" s="5"/>
      <c r="H48" s="5"/>
      <c r="I48" s="5"/>
    </row>
    <row r="49" spans="2:9" ht="15.75">
      <c r="B49" s="31" t="s">
        <v>10</v>
      </c>
      <c r="D49" s="5">
        <v>0</v>
      </c>
      <c r="E49" s="5">
        <v>0</v>
      </c>
      <c r="F49" s="10">
        <v>0</v>
      </c>
      <c r="G49" s="5">
        <v>8237285</v>
      </c>
      <c r="H49" s="5">
        <f>SUM(D49:G49)</f>
        <v>8237285</v>
      </c>
      <c r="I49" s="5"/>
    </row>
    <row r="50" spans="4:9" ht="15.75">
      <c r="D50" s="5"/>
      <c r="E50" s="5"/>
      <c r="F50" s="10"/>
      <c r="G50" s="5"/>
      <c r="H50" s="5"/>
      <c r="I50" s="5"/>
    </row>
    <row r="51" spans="2:9" ht="15.75">
      <c r="B51" s="1" t="s">
        <v>95</v>
      </c>
      <c r="D51" s="5"/>
      <c r="E51" s="5"/>
      <c r="F51" s="10"/>
      <c r="G51" s="5"/>
      <c r="H51" s="5"/>
      <c r="I51" s="5"/>
    </row>
    <row r="52" spans="2:9" ht="15.75">
      <c r="B52" s="1" t="s">
        <v>96</v>
      </c>
      <c r="D52" s="5"/>
      <c r="E52" s="5"/>
      <c r="F52" s="10"/>
      <c r="G52" s="5"/>
      <c r="H52" s="5"/>
      <c r="I52" s="5"/>
    </row>
    <row r="53" spans="2:9" ht="15.75">
      <c r="B53" s="1" t="s">
        <v>97</v>
      </c>
      <c r="D53" s="5">
        <v>0</v>
      </c>
      <c r="E53" s="5">
        <v>0</v>
      </c>
      <c r="F53" s="10">
        <v>-118068</v>
      </c>
      <c r="G53" s="5">
        <v>0</v>
      </c>
      <c r="H53" s="5">
        <f>SUM(D53:G53)</f>
        <v>-118068</v>
      </c>
      <c r="I53" s="5"/>
    </row>
    <row r="54" spans="4:9" ht="15.75">
      <c r="D54" s="12"/>
      <c r="E54" s="12"/>
      <c r="F54" s="37"/>
      <c r="G54" s="12"/>
      <c r="H54" s="5"/>
      <c r="I54" s="5"/>
    </row>
    <row r="55" spans="2:9" ht="15.75">
      <c r="B55" s="1" t="s">
        <v>100</v>
      </c>
      <c r="D55" s="12">
        <v>0</v>
      </c>
      <c r="E55" s="12">
        <v>0</v>
      </c>
      <c r="F55" s="37">
        <v>0</v>
      </c>
      <c r="G55" s="12">
        <v>-864000</v>
      </c>
      <c r="H55" s="5">
        <f>SUM(D55:G55)</f>
        <v>-864000</v>
      </c>
      <c r="I55" s="5"/>
    </row>
    <row r="56" spans="2:9" ht="15.75">
      <c r="B56" s="1" t="s">
        <v>101</v>
      </c>
      <c r="D56" s="12">
        <v>0</v>
      </c>
      <c r="E56" s="12">
        <v>0</v>
      </c>
      <c r="F56" s="12">
        <v>0</v>
      </c>
      <c r="G56" s="12">
        <v>-576000</v>
      </c>
      <c r="H56" s="5">
        <f>SUM(D56:G56)</f>
        <v>-576000</v>
      </c>
      <c r="I56" s="5"/>
    </row>
    <row r="57" spans="2:9" ht="15.75">
      <c r="B57" s="2"/>
      <c r="D57" s="12"/>
      <c r="E57" s="12"/>
      <c r="F57" s="12"/>
      <c r="G57" s="12"/>
      <c r="H57" s="12"/>
      <c r="I57" s="5"/>
    </row>
    <row r="58" spans="2:9" ht="16.5" thickBot="1">
      <c r="B58" s="2" t="s">
        <v>94</v>
      </c>
      <c r="D58" s="8">
        <f>SUM(D42:D56)</f>
        <v>40000000</v>
      </c>
      <c r="E58" s="8">
        <f>SUM(E42:E56)</f>
        <v>3519090</v>
      </c>
      <c r="F58" s="8">
        <f>SUM(F42:F56)</f>
        <v>-118068</v>
      </c>
      <c r="G58" s="8">
        <f>SUM(G42:G56)</f>
        <v>11404108</v>
      </c>
      <c r="H58" s="8">
        <f>SUM(H42:H56)</f>
        <v>54805130</v>
      </c>
      <c r="I58" s="5"/>
    </row>
    <row r="59" spans="2:9" ht="16.5" thickTop="1">
      <c r="B59" s="2"/>
      <c r="D59" s="12"/>
      <c r="E59" s="12"/>
      <c r="F59" s="12"/>
      <c r="G59" s="12"/>
      <c r="H59" s="12"/>
      <c r="I59" s="5"/>
    </row>
    <row r="60" spans="2:9" s="19" customFormat="1" ht="40.5" customHeight="1">
      <c r="B60" s="58" t="s">
        <v>115</v>
      </c>
      <c r="C60" s="58"/>
      <c r="D60" s="58"/>
      <c r="E60" s="58"/>
      <c r="F60" s="58"/>
      <c r="G60" s="58"/>
      <c r="H60" s="58"/>
      <c r="I60" s="21"/>
    </row>
  </sheetData>
  <mergeCells count="3">
    <mergeCell ref="B60:H60"/>
    <mergeCell ref="D8:G8"/>
    <mergeCell ref="E9:F9"/>
  </mergeCells>
  <printOptions/>
  <pageMargins left="0.5" right="0" top="0.511811023622047" bottom="0.236220472440945" header="0.511811023622047" footer="0.51181102362204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8"/>
  <sheetViews>
    <sheetView view="pageBreakPreview" zoomScaleSheetLayoutView="100" workbookViewId="0" topLeftCell="A22">
      <selection activeCell="D24" sqref="D24"/>
    </sheetView>
  </sheetViews>
  <sheetFormatPr defaultColWidth="9.140625" defaultRowHeight="12.75"/>
  <cols>
    <col min="1" max="1" width="1.7109375" style="1" customWidth="1"/>
    <col min="2" max="2" width="2.140625" style="1" customWidth="1"/>
    <col min="3" max="3" width="2.7109375" style="1" customWidth="1"/>
    <col min="4" max="4" width="43.57421875" style="1" customWidth="1"/>
    <col min="5" max="5" width="9.140625" style="1" customWidth="1"/>
    <col min="6" max="7" width="14.7109375" style="23" customWidth="1"/>
    <col min="8" max="8" width="9.140625" style="1" customWidth="1"/>
    <col min="9" max="9" width="11.57421875" style="1" bestFit="1" customWidth="1"/>
    <col min="10" max="16384" width="9.140625" style="1" customWidth="1"/>
  </cols>
  <sheetData>
    <row r="1" spans="2:7" s="2" customFormat="1" ht="15.75">
      <c r="B1" s="2" t="s">
        <v>87</v>
      </c>
      <c r="F1" s="33"/>
      <c r="G1" s="33"/>
    </row>
    <row r="2" spans="2:7" s="2" customFormat="1" ht="15.75">
      <c r="B2" s="2" t="s">
        <v>81</v>
      </c>
      <c r="F2" s="33"/>
      <c r="G2" s="33"/>
    </row>
    <row r="3" spans="2:7" s="2" customFormat="1" ht="15.75">
      <c r="B3" s="2" t="s">
        <v>82</v>
      </c>
      <c r="F3" s="33"/>
      <c r="G3" s="33"/>
    </row>
    <row r="4" spans="6:7" s="2" customFormat="1" ht="15.75">
      <c r="F4" s="33"/>
      <c r="G4" s="33"/>
    </row>
    <row r="5" spans="2:7" s="4" customFormat="1" ht="15.75">
      <c r="B5" s="25" t="s">
        <v>40</v>
      </c>
      <c r="C5" s="25"/>
      <c r="F5" s="34"/>
      <c r="G5" s="34"/>
    </row>
    <row r="6" spans="2:7" s="4" customFormat="1" ht="15.75">
      <c r="B6" s="25" t="s">
        <v>110</v>
      </c>
      <c r="C6" s="25"/>
      <c r="F6" s="34"/>
      <c r="G6" s="34"/>
    </row>
    <row r="8" spans="6:7" s="2" customFormat="1" ht="15.75">
      <c r="F8" s="59" t="s">
        <v>88</v>
      </c>
      <c r="G8" s="59"/>
    </row>
    <row r="9" spans="6:7" s="2" customFormat="1" ht="15.75">
      <c r="F9" s="47" t="s">
        <v>103</v>
      </c>
      <c r="G9" s="35" t="s">
        <v>104</v>
      </c>
    </row>
    <row r="10" spans="6:7" s="2" customFormat="1" ht="15.75">
      <c r="F10" s="47" t="s">
        <v>1</v>
      </c>
      <c r="G10" s="35" t="s">
        <v>1</v>
      </c>
    </row>
    <row r="11" spans="6:7" s="2" customFormat="1" ht="15.75">
      <c r="F11" s="47"/>
      <c r="G11" s="35"/>
    </row>
    <row r="12" spans="2:7" ht="15.75">
      <c r="B12" s="1" t="s">
        <v>84</v>
      </c>
      <c r="F12" s="10">
        <v>2432415</v>
      </c>
      <c r="G12" s="10">
        <v>4673882</v>
      </c>
    </row>
    <row r="13" spans="6:7" ht="15.75">
      <c r="F13" s="10"/>
      <c r="G13" s="10"/>
    </row>
    <row r="14" spans="2:7" ht="15.75">
      <c r="B14" s="1" t="s">
        <v>54</v>
      </c>
      <c r="F14" s="10">
        <v>-1478717</v>
      </c>
      <c r="G14" s="10">
        <v>-9520072</v>
      </c>
    </row>
    <row r="15" spans="6:7" ht="15.75">
      <c r="F15" s="10"/>
      <c r="G15" s="10"/>
    </row>
    <row r="16" spans="2:7" ht="15.75">
      <c r="B16" s="1" t="s">
        <v>55</v>
      </c>
      <c r="F16" s="10">
        <v>-285084</v>
      </c>
      <c r="G16" s="10">
        <v>4884142</v>
      </c>
    </row>
    <row r="17" spans="6:7" ht="15.75">
      <c r="F17" s="36"/>
      <c r="G17" s="36"/>
    </row>
    <row r="18" spans="2:7" s="2" customFormat="1" ht="15.75">
      <c r="B18" s="1" t="s">
        <v>29</v>
      </c>
      <c r="F18" s="10">
        <f>SUM(F12:F16)</f>
        <v>668614</v>
      </c>
      <c r="G18" s="10">
        <f>SUM(G12:G16)</f>
        <v>37952</v>
      </c>
    </row>
    <row r="19" spans="2:7" s="2" customFormat="1" ht="15.75">
      <c r="B19" s="1"/>
      <c r="F19" s="10"/>
      <c r="G19" s="10"/>
    </row>
    <row r="20" spans="2:7" s="2" customFormat="1" ht="15.75">
      <c r="B20" s="1" t="s">
        <v>98</v>
      </c>
      <c r="F20" s="10">
        <v>-39614</v>
      </c>
      <c r="G20" s="10">
        <v>0</v>
      </c>
    </row>
    <row r="21" spans="2:7" s="2" customFormat="1" ht="15.75">
      <c r="B21" s="1"/>
      <c r="F21" s="10"/>
      <c r="G21" s="10"/>
    </row>
    <row r="22" spans="2:7" s="2" customFormat="1" ht="15.75">
      <c r="B22" s="1" t="s">
        <v>30</v>
      </c>
      <c r="F22" s="10">
        <v>10585503</v>
      </c>
      <c r="G22" s="10">
        <v>9523093</v>
      </c>
    </row>
    <row r="23" spans="2:7" s="2" customFormat="1" ht="15.75">
      <c r="B23" s="1"/>
      <c r="F23" s="45"/>
      <c r="G23" s="10"/>
    </row>
    <row r="24" spans="2:7" s="2" customFormat="1" ht="16.5" thickBot="1">
      <c r="B24" s="1" t="s">
        <v>112</v>
      </c>
      <c r="E24" s="3"/>
      <c r="F24" s="38">
        <f>SUM(F18:F22)</f>
        <v>11214503</v>
      </c>
      <c r="G24" s="38">
        <f>SUM(G18:G22)</f>
        <v>9561045</v>
      </c>
    </row>
    <row r="25" ht="16.5" thickTop="1">
      <c r="F25" s="10"/>
    </row>
    <row r="26" ht="15.75">
      <c r="F26" s="10"/>
    </row>
    <row r="27" spans="2:6" ht="15.75">
      <c r="B27" s="1" t="s">
        <v>74</v>
      </c>
      <c r="F27" s="10"/>
    </row>
    <row r="28" ht="15.75">
      <c r="F28" s="10"/>
    </row>
    <row r="29" spans="6:7" ht="15.75">
      <c r="F29" s="47" t="s">
        <v>75</v>
      </c>
      <c r="G29" s="35" t="s">
        <v>15</v>
      </c>
    </row>
    <row r="30" spans="6:7" ht="15.75">
      <c r="F30" s="47" t="str">
        <f>F9</f>
        <v>31.3.2007</v>
      </c>
      <c r="G30" s="35" t="str">
        <f>G9</f>
        <v>31.3.2006</v>
      </c>
    </row>
    <row r="31" spans="6:7" ht="15.75">
      <c r="F31" s="48" t="s">
        <v>1</v>
      </c>
      <c r="G31" s="35" t="s">
        <v>1</v>
      </c>
    </row>
    <row r="32" spans="6:7" ht="15.75">
      <c r="F32" s="48"/>
      <c r="G32" s="35"/>
    </row>
    <row r="33" spans="3:7" ht="15.75">
      <c r="C33" s="1" t="s">
        <v>76</v>
      </c>
      <c r="F33" s="37">
        <v>11214503</v>
      </c>
      <c r="G33" s="10">
        <v>10571045</v>
      </c>
    </row>
    <row r="34" spans="3:7" ht="15.75">
      <c r="C34" s="1" t="s">
        <v>77</v>
      </c>
      <c r="F34" s="37">
        <v>0</v>
      </c>
      <c r="G34" s="10">
        <v>-1010000</v>
      </c>
    </row>
    <row r="35" spans="6:9" ht="16.5" thickBot="1">
      <c r="F35" s="38">
        <f>SUM(F33:F34)</f>
        <v>11214503</v>
      </c>
      <c r="G35" s="38">
        <f>SUM(G33:G34)</f>
        <v>9561045</v>
      </c>
      <c r="I35" s="32"/>
    </row>
    <row r="36" ht="16.5" thickTop="1"/>
    <row r="37" ht="15.75">
      <c r="F37" s="42"/>
    </row>
    <row r="46" spans="2:8" s="18" customFormat="1" ht="39.75" customHeight="1">
      <c r="B46" s="58"/>
      <c r="C46" s="58"/>
      <c r="D46" s="58"/>
      <c r="E46" s="58"/>
      <c r="F46" s="58"/>
      <c r="G46" s="58"/>
      <c r="H46" s="58"/>
    </row>
    <row r="47" spans="6:7" s="19" customFormat="1" ht="11.25" customHeight="1">
      <c r="F47" s="41"/>
      <c r="G47" s="41"/>
    </row>
    <row r="48" spans="2:8" s="19" customFormat="1" ht="26.25" customHeight="1">
      <c r="B48" s="58" t="s">
        <v>116</v>
      </c>
      <c r="C48" s="58"/>
      <c r="D48" s="58"/>
      <c r="E48" s="58"/>
      <c r="F48" s="58"/>
      <c r="G48" s="58"/>
      <c r="H48" s="58"/>
    </row>
  </sheetData>
  <mergeCells count="3">
    <mergeCell ref="F8:G8"/>
    <mergeCell ref="B46:H46"/>
    <mergeCell ref="B48:H48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K.G. PASTRY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KAWAN FOOD</cp:lastModifiedBy>
  <cp:lastPrinted>2007-05-07T11:42:44Z</cp:lastPrinted>
  <dcterms:created xsi:type="dcterms:W3CDTF">2006-05-05T03:20:10Z</dcterms:created>
  <dcterms:modified xsi:type="dcterms:W3CDTF">2007-05-16T09:36:51Z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-2023659735</vt:i4>
  </property>
  <property fmtid="{D5CDD505-2E9C-101B-9397-08002B2CF9AE}" pid="3" name="_EmailSubject">
    <vt:lpwstr>Kawan - First Q 2007 Results</vt:lpwstr>
  </property>
  <property fmtid="{D5CDD505-2E9C-101B-9397-08002B2CF9AE}" pid="4" name="_AuthorEmail">
    <vt:lpwstr>cbsiah@kgpastry.com</vt:lpwstr>
  </property>
  <property fmtid="{D5CDD505-2E9C-101B-9397-08002B2CF9AE}" pid="5" name="_AuthorEmailDisplayName">
    <vt:lpwstr>CB Siah</vt:lpwstr>
  </property>
  <property fmtid="{D5CDD505-2E9C-101B-9397-08002B2CF9AE}" pid="6" name="_PreviousAdHocReviewCycleID">
    <vt:i4>1561764852</vt:i4>
  </property>
</Properties>
</file>